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katayama0383\Desktop\R06経営分析\【経営比較分析表】2023_014338_47_1718\"/>
    </mc:Choice>
  </mc:AlternateContent>
  <xr:revisionPtr revIDLastSave="0" documentId="13_ncr:1_{B36E1A14-A301-432A-A244-73E4C6FED007}" xr6:coauthVersionLast="45" xr6:coauthVersionMax="45" xr10:uidLastSave="{00000000-0000-0000-0000-000000000000}"/>
  <workbookProtection workbookAlgorithmName="SHA-512" workbookHashValue="/bSZpYmR6xWtI1U5xnxsjmiXF4zP0mB8XHxW2PExjiYo/rQOHVnrtb1nV73e8f6G3xPEM2scgqBa/z+7eYOcTw==" workbookSaltValue="dwRidH55TnYJ4F4SC0R1UA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K86" i="4"/>
  <c r="J86" i="4"/>
  <c r="H86" i="4"/>
  <c r="AL10" i="4"/>
  <c r="AD10" i="4"/>
  <c r="B10" i="4"/>
  <c r="AD8" i="4"/>
  <c r="I8" i="4"/>
  <c r="B8" i="4"/>
</calcChain>
</file>

<file path=xl/sharedStrings.xml><?xml version="1.0" encoding="utf-8"?>
<sst xmlns="http://schemas.openxmlformats.org/spreadsheetml/2006/main" count="236" uniqueCount="122">
  <si>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</si>
  <si>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</si>
  <si>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</si>
  <si>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</si>
  <si>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</si>
  <si>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</si>
  <si>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</si>
  <si>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</si>
  <si>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</si>
  <si>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</si>
  <si>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</si>
  <si>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</si>
  <si>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</si>
  <si>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</si>
  <si>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</si>
  <si>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</si>
  <si>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</si>
  <si>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</si>
  <si>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</si>
  <si>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</si>
  <si>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</si>
  <si>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</si>
  <si>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</si>
  <si>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</si>
  <si>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</si>
  <si>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</si>
  <si>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</si>
  <si>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</si>
  <si>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</si>
  <si>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</si>
  <si>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</si>
  <si>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</si>
  <si>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</si>
  <si>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</si>
  <si>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</si>
  <si>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</si>
  <si>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</si>
  <si>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</si>
  <si>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</si>
  <si>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</si>
  <si>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</si>
  <si>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</si>
  <si>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</si>
  <si>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</si>
  <si>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</si>
  <si>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</si>
  <si>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</si>
  <si>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</si>
  <si>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</si>
  <si>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</si>
  <si>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</si>
  <si>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</si>
  <si>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</si>
  <si>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</si>
  <si>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</si>
  <si>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</si>
  <si>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</si>
  <si>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</si>
  <si>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</si>
  <si>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</si>
  <si>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</si>
  <si>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</si>
  <si>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</si>
  <si>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</si>
  <si>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</si>
  <si>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</si>
  <si>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</si>
  <si>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</si>
  <si>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</si>
  <si>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</si>
  <si>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</si>
  <si>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</si>
  <si>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</si>
  <si>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</si>
  <si>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</si>
  <si>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</si>
  <si>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</si>
  <si>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</si>
  <si>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</si>
  <si>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</si>
  <si>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</si>
  <si>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</si>
  <si>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</si>
  <si>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</si>
  <si>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</si>
  <si>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</si>
  <si>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</si>
  <si>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</si>
  <si>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</si>
  <si>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</si>
  <si>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</si>
  <si>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</si>
  <si>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</si>
  <si>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</si>
  <si>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</si>
  <si>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</si>
  <si>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</si>
  <si>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</si>
  <si>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</si>
  <si>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妹背牛町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</si>
  <si>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</si>
  <si>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</si>
  <si>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</si>
  <si>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</si>
  <si>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</si>
  <si>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</si>
  <si>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</si>
  <si>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</si>
  <si>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</si>
  <si>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</si>
  <si>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</si>
  <si>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</si>
  <si>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</si>
  <si>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</si>
  <si>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</si>
  <si>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</si>
  <si>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</si>
  <si>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</si>
  <si>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</si>
  <si>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地区は平成6年に供用開始。汚水処理場及びポンプ場については、耐用年数が7～10年の機器を平成16～20年度に機能強化事業を実施し、耐用年数が15～20年の機器を平成27～令和1年度で更新しています。管路については、前回の機能強化事業で真空弁の更新を完了していますが、管路自体については耐用年数が50年であり、更新時期に達していません。管路の延命を図るためにも維持管理を徹底し、財源確保も視野に入れて更新計画を策定していきます。</t>
  </si>
  <si>
    <t>　使用料については、人口並びに対象戸数の減少により、減収が見込まれ、平成28年度から10%値上げを行い、収入確保及び歳出抑制に向けた取組を実施しています。しかし、さらなる人口並びに対象戸数の減少により、汚水処理原価の上昇となっています。また、令和6年度から企業会計移行による起債借入により、企業債残高対象規模比率が増加しています。</t>
    <rPh sb="101" eb="105">
      <t>オスイショリ</t>
    </rPh>
    <rPh sb="105" eb="107">
      <t>ゲンカ</t>
    </rPh>
    <rPh sb="108" eb="110">
      <t>ジョウショウ</t>
    </rPh>
    <rPh sb="121" eb="123">
      <t>レイワ</t>
    </rPh>
    <rPh sb="124" eb="126">
      <t>ネンド</t>
    </rPh>
    <rPh sb="128" eb="130">
      <t>キギョウ</t>
    </rPh>
    <rPh sb="130" eb="132">
      <t>カイケイ</t>
    </rPh>
    <rPh sb="132" eb="134">
      <t>イコウ</t>
    </rPh>
    <rPh sb="137" eb="139">
      <t>キサイ</t>
    </rPh>
    <rPh sb="139" eb="141">
      <t>カリイレ</t>
    </rPh>
    <rPh sb="145" eb="148">
      <t>キギョウサイ</t>
    </rPh>
    <rPh sb="148" eb="150">
      <t>ザンダカ</t>
    </rPh>
    <rPh sb="150" eb="154">
      <t>タイショウキボ</t>
    </rPh>
    <rPh sb="154" eb="156">
      <t>ヒリツ</t>
    </rPh>
    <rPh sb="157" eb="159">
      <t>ゾウカ</t>
    </rPh>
    <phoneticPr fontId="4"/>
  </si>
  <si>
    <t>　平成27年度から令和1年度までの5ヶ年で処理施設の機能強化事業を実施し、令和1年最適化構想を策定し、処理施設機器類の修繕サイクルの見直しを行い、維持管理経費削減に努めています。
　また、収入確保及び歳出抑制に向けた取組も実施していきます。
　令和6年度より企業会計適用となります。</t>
    <rPh sb="122" eb="124">
      <t>レイワ</t>
    </rPh>
    <rPh sb="125" eb="127">
      <t>ネンド</t>
    </rPh>
    <rPh sb="129" eb="133">
      <t>キギョウカイケイ</t>
    </rPh>
    <rPh sb="133" eb="135">
      <t>テキヨウ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</si>
</sst>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658-B0FA-00B5A7C3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7-4658-B0FA-00B5A7C3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58.33</c:v>
                </c:pt>
                <c:pt idx="1">
                  <c:v>56.6</c:v>
                </c:pt>
                <c:pt idx="2">
                  <c:v>55.44</c:v>
                </c:pt>
                <c:pt idx="3">
                  <c:v>55.79</c:v>
                </c:pt>
                <c:pt idx="4">
                  <c:v>53.94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6-4B61-A9C5-F437940E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6-4B61-A9C5-F437940E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97.97</c:v>
                </c:pt>
                <c:pt idx="1">
                  <c:v>92.92</c:v>
                </c:pt>
                <c:pt idx="2">
                  <c:v>95.51</c:v>
                </c:pt>
                <c:pt idx="3">
                  <c:v>96.05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F-44C0-9A13-4FE672443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F-44C0-9A13-4FE672443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94.89</c:v>
                </c:pt>
                <c:pt idx="1">
                  <c:v>85.23</c:v>
                </c:pt>
                <c:pt idx="2">
                  <c:v>79.92</c:v>
                </c:pt>
                <c:pt idx="3">
                  <c:v>78.39</c:v>
                </c:pt>
                <c:pt idx="4">
                  <c:v>87.24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4-4F05-9FD6-E5B9D43E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4-4F05-9FD6-E5B9D43E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F-4C49-8A45-4DAD6766E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F-4C49-8A45-4DAD6766E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B-44C4-AD71-FFB4DAA59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B-44C4-AD71-FFB4DAA59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9-40C5-885C-37C34B233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9-40C5-885C-37C34B233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C-456A-8A6C-4D25A3079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C-456A-8A6C-4D25A3079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347.74</c:v>
                </c:pt>
                <c:pt idx="1">
                  <c:v>582.99</c:v>
                </c:pt>
                <c:pt idx="2">
                  <c:v>626.22</c:v>
                </c:pt>
                <c:pt idx="3">
                  <c:v>613.70000000000005</c:v>
                </c:pt>
                <c:pt idx="4">
                  <c:v>1151.31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D-435A-A855-DCDB2827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D-435A-A855-DCDB2827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96.69</c:v>
                </c:pt>
                <c:pt idx="1">
                  <c:v>75.25</c:v>
                </c:pt>
                <c:pt idx="2">
                  <c:v>55.53</c:v>
                </c:pt>
                <c:pt idx="3">
                  <c:v>50.09</c:v>
                </c:pt>
                <c:pt idx="4">
                  <c:v>41.92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2-406A-B41A-0F7BAC57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2-406A-B41A-0F7BAC57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284.61</c:v>
                </c:pt>
                <c:pt idx="1">
                  <c:v>366.71</c:v>
                </c:pt>
                <c:pt idx="2">
                  <c:v>500.81</c:v>
                </c:pt>
                <c:pt idx="3">
                  <c:v>554.11</c:v>
                </c:pt>
                <c:pt idx="4">
                  <c:v>608.16999999999996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A-4147-835B-D05AB7DE2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A-4147-835B-D05AB7DE2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北海道　妹背牛町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2635</v>
      </c>
      <c r="AM8" s="45"/>
      <c r="AN8" s="45"/>
      <c r="AO8" s="45"/>
      <c r="AP8" s="45"/>
      <c r="AQ8" s="45"/>
      <c r="AR8" s="45"/>
      <c r="AS8" s="45"/>
      <c r="AT8" s="44">
        <f>データ!T6</f>
        <v>48.64</v>
      </c>
      <c r="AU8" s="44"/>
      <c r="AV8" s="44"/>
      <c r="AW8" s="44"/>
      <c r="AX8" s="44"/>
      <c r="AY8" s="44"/>
      <c r="AZ8" s="44"/>
      <c r="BA8" s="44"/>
      <c r="BB8" s="44">
        <f>データ!U6</f>
        <v>54.17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72.42</v>
      </c>
      <c r="Q10" s="44"/>
      <c r="R10" s="44"/>
      <c r="S10" s="44"/>
      <c r="T10" s="44"/>
      <c r="U10" s="44"/>
      <c r="V10" s="44"/>
      <c r="W10" s="44">
        <f>データ!Q6</f>
        <v>105.52</v>
      </c>
      <c r="X10" s="44"/>
      <c r="Y10" s="44"/>
      <c r="Z10" s="44"/>
      <c r="AA10" s="44"/>
      <c r="AB10" s="44"/>
      <c r="AC10" s="44"/>
      <c r="AD10" s="45">
        <f>データ!R6</f>
        <v>4785</v>
      </c>
      <c r="AE10" s="45"/>
      <c r="AF10" s="45"/>
      <c r="AG10" s="45"/>
      <c r="AH10" s="45"/>
      <c r="AI10" s="45"/>
      <c r="AJ10" s="45"/>
      <c r="AK10" s="2"/>
      <c r="AL10" s="45">
        <f>データ!V6</f>
        <v>1851</v>
      </c>
      <c r="AM10" s="45"/>
      <c r="AN10" s="45"/>
      <c r="AO10" s="45"/>
      <c r="AP10" s="45"/>
      <c r="AQ10" s="45"/>
      <c r="AR10" s="45"/>
      <c r="AS10" s="45"/>
      <c r="AT10" s="44">
        <f>データ!W6</f>
        <v>1.53</v>
      </c>
      <c r="AU10" s="44"/>
      <c r="AV10" s="44"/>
      <c r="AW10" s="44"/>
      <c r="AX10" s="44"/>
      <c r="AY10" s="44"/>
      <c r="AZ10" s="44"/>
      <c r="BA10" s="44"/>
      <c r="BB10" s="44">
        <f>データ!X6</f>
        <v>1209.8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120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119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121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45</v>
      </c>
      <c r="N86" s="12" t="s">
        <v>43</v>
      </c>
      <c r="O86" s="12" t="str">
        <f>データ!EO6</f>
        <v>【0.02】</v>
      </c>
    </row>
  </sheetData>
  <sheetProtection algorithmName="SHA-512" hashValue="RtIHAbvaa5V1F+PK+myLZRqVo6RUIiad4j6GJpkfLmMHVml+W5tbhGh46lSeI6VJXjpQRZsNYsENfWQEwHY2BQ==" saltValue="jePjGXUSkJIBtPjNYeJBS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2023</v>
      </c>
      <c r="C6" s="19">
        <f t="shared" ref="C6:X6" si="3">C7</f>
        <v>14338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北海道　妹背牛町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72.42</v>
      </c>
      <c r="Q6" s="20">
        <f t="shared" si="3"/>
        <v>105.52</v>
      </c>
      <c r="R6" s="20">
        <f t="shared" si="3"/>
        <v>4785</v>
      </c>
      <c r="S6" s="20">
        <f t="shared" si="3"/>
        <v>2635</v>
      </c>
      <c r="T6" s="20">
        <f t="shared" si="3"/>
        <v>48.64</v>
      </c>
      <c r="U6" s="20">
        <f t="shared" si="3"/>
        <v>54.17</v>
      </c>
      <c r="V6" s="20">
        <f t="shared" si="3"/>
        <v>1851</v>
      </c>
      <c r="W6" s="20">
        <f t="shared" si="3"/>
        <v>1.53</v>
      </c>
      <c r="X6" s="20">
        <f t="shared" si="3"/>
        <v>1209.8</v>
      </c>
      <c r="Y6" s="21">
        <f>IF(Y7="",NA(),Y7)</f>
        <v>94.89</v>
      </c>
      <c r="Z6" s="21">
        <f t="shared" ref="Z6:AH6" si="4">IF(Z7="",NA(),Z7)</f>
        <v>85.23</v>
      </c>
      <c r="AA6" s="21">
        <f t="shared" si="4"/>
        <v>79.92</v>
      </c>
      <c r="AB6" s="21">
        <f t="shared" si="4"/>
        <v>78.39</v>
      </c>
      <c r="AC6" s="21">
        <f t="shared" si="4"/>
        <v>87.24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347.74</v>
      </c>
      <c r="BG6" s="21">
        <f t="shared" ref="BG6:BO6" si="7">IF(BG7="",NA(),BG7)</f>
        <v>582.99</v>
      </c>
      <c r="BH6" s="21">
        <f t="shared" si="7"/>
        <v>626.22</v>
      </c>
      <c r="BI6" s="21">
        <f t="shared" si="7"/>
        <v>613.70000000000005</v>
      </c>
      <c r="BJ6" s="21">
        <f t="shared" si="7"/>
        <v>1151.31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96.69</v>
      </c>
      <c r="BR6" s="21">
        <f t="shared" ref="BR6:BZ6" si="8">IF(BR7="",NA(),BR7)</f>
        <v>75.25</v>
      </c>
      <c r="BS6" s="21">
        <f t="shared" si="8"/>
        <v>55.53</v>
      </c>
      <c r="BT6" s="21">
        <f t="shared" si="8"/>
        <v>50.09</v>
      </c>
      <c r="BU6" s="21">
        <f t="shared" si="8"/>
        <v>41.92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284.61</v>
      </c>
      <c r="CC6" s="21">
        <f t="shared" ref="CC6:CK6" si="9">IF(CC7="",NA(),CC7)</f>
        <v>366.71</v>
      </c>
      <c r="CD6" s="21">
        <f t="shared" si="9"/>
        <v>500.81</v>
      </c>
      <c r="CE6" s="21">
        <f t="shared" si="9"/>
        <v>554.11</v>
      </c>
      <c r="CF6" s="21">
        <f t="shared" si="9"/>
        <v>608.16999999999996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58.33</v>
      </c>
      <c r="CN6" s="21">
        <f t="shared" ref="CN6:CV6" si="10">IF(CN7="",NA(),CN7)</f>
        <v>56.6</v>
      </c>
      <c r="CO6" s="21">
        <f t="shared" si="10"/>
        <v>55.44</v>
      </c>
      <c r="CP6" s="21">
        <f t="shared" si="10"/>
        <v>55.79</v>
      </c>
      <c r="CQ6" s="21">
        <f t="shared" si="10"/>
        <v>53.94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97.97</v>
      </c>
      <c r="CY6" s="21">
        <f t="shared" ref="CY6:DG6" si="11">IF(CY7="",NA(),CY7)</f>
        <v>92.92</v>
      </c>
      <c r="CZ6" s="21">
        <f t="shared" si="11"/>
        <v>95.51</v>
      </c>
      <c r="DA6" s="21">
        <f t="shared" si="11"/>
        <v>96.05</v>
      </c>
      <c r="DB6" s="21">
        <f t="shared" si="11"/>
        <v>96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14338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72.42</v>
      </c>
      <c r="Q7" s="24">
        <v>105.52</v>
      </c>
      <c r="R7" s="24">
        <v>4785</v>
      </c>
      <c r="S7" s="24">
        <v>2635</v>
      </c>
      <c r="T7" s="24">
        <v>48.64</v>
      </c>
      <c r="U7" s="24">
        <v>54.17</v>
      </c>
      <c r="V7" s="24">
        <v>1851</v>
      </c>
      <c r="W7" s="24">
        <v>1.53</v>
      </c>
      <c r="X7" s="24">
        <v>1209.8</v>
      </c>
      <c r="Y7" s="24">
        <v>94.89</v>
      </c>
      <c r="Z7" s="24">
        <v>85.23</v>
      </c>
      <c r="AA7" s="24">
        <v>79.92</v>
      </c>
      <c r="AB7" s="24">
        <v>78.39</v>
      </c>
      <c r="AC7" s="24">
        <v>87.24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347.74</v>
      </c>
      <c r="BG7" s="24">
        <v>582.99</v>
      </c>
      <c r="BH7" s="24">
        <v>626.22</v>
      </c>
      <c r="BI7" s="24">
        <v>613.70000000000005</v>
      </c>
      <c r="BJ7" s="24">
        <v>1151.31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96.69</v>
      </c>
      <c r="BR7" s="24">
        <v>75.25</v>
      </c>
      <c r="BS7" s="24">
        <v>55.53</v>
      </c>
      <c r="BT7" s="24">
        <v>50.09</v>
      </c>
      <c r="BU7" s="24">
        <v>41.92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284.61</v>
      </c>
      <c r="CC7" s="24">
        <v>366.71</v>
      </c>
      <c r="CD7" s="24">
        <v>500.81</v>
      </c>
      <c r="CE7" s="24">
        <v>554.11</v>
      </c>
      <c r="CF7" s="24">
        <v>608.16999999999996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58.33</v>
      </c>
      <c r="CN7" s="24">
        <v>56.6</v>
      </c>
      <c r="CO7" s="24">
        <v>55.44</v>
      </c>
      <c r="CP7" s="24">
        <v>55.79</v>
      </c>
      <c r="CQ7" s="24">
        <v>53.94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97.97</v>
      </c>
      <c r="CY7" s="24">
        <v>92.92</v>
      </c>
      <c r="CZ7" s="24">
        <v>95.51</v>
      </c>
      <c r="DA7" s="24">
        <v>96.05</v>
      </c>
      <c r="DB7" s="24">
        <v>96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117</v>
      </c>
      <c r="F13" t="s">
        <v>115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片山　桂司</cp:lastModifiedBy>
  <dcterms:created xsi:type="dcterms:W3CDTF">2024-12-19T01:41:43Z</dcterms:created>
  <dcterms:modified xsi:type="dcterms:W3CDTF">2025-01-27T01:47:36Z</dcterms:modified>
  <cp:category/>
</cp:coreProperties>
</file>